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Ja buhgalter\бухгалтерия - аутсорсинг\Регламенты\Калькулятор\"/>
    </mc:Choice>
  </mc:AlternateContent>
  <bookViews>
    <workbookView xWindow="0" yWindow="0" windowWidth="20490" windowHeight="7050" activeTab="1"/>
  </bookViews>
  <sheets>
    <sheet name="Инструкция" sheetId="2" r:id="rId1"/>
    <sheet name="Расчёт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G4" i="1" l="1"/>
  <c r="D4" i="1"/>
  <c r="N32" i="1"/>
  <c r="N31" i="1"/>
  <c r="N27" i="1"/>
  <c r="N20" i="1"/>
  <c r="N23" i="1"/>
  <c r="N30" i="1"/>
  <c r="N14" i="1"/>
  <c r="N24" i="1" l="1"/>
  <c r="N25" i="1" s="1"/>
  <c r="N36" i="1" s="1"/>
  <c r="N37" i="1" l="1"/>
</calcChain>
</file>

<file path=xl/sharedStrings.xml><?xml version="1.0" encoding="utf-8"?>
<sst xmlns="http://schemas.openxmlformats.org/spreadsheetml/2006/main" count="55" uniqueCount="54">
  <si>
    <t>Статья расхода</t>
  </si>
  <si>
    <t>Сумма/
месяц</t>
  </si>
  <si>
    <t>Аренда офиса</t>
  </si>
  <si>
    <t>Коммунальные платежи</t>
  </si>
  <si>
    <t>Уборка</t>
  </si>
  <si>
    <t>Канцелярские расходы</t>
  </si>
  <si>
    <t>Аренда 1С</t>
  </si>
  <si>
    <t>Оборудование</t>
  </si>
  <si>
    <t>Телефон</t>
  </si>
  <si>
    <t>Интернет</t>
  </si>
  <si>
    <t xml:space="preserve"> </t>
  </si>
  <si>
    <t>СКБ Контур</t>
  </si>
  <si>
    <t>Реклама</t>
  </si>
  <si>
    <t>Желаемый личный доход</t>
  </si>
  <si>
    <t>Итого:</t>
  </si>
  <si>
    <t>Налог УСН</t>
  </si>
  <si>
    <t>Доход от бух.услуг</t>
  </si>
  <si>
    <t>Отпуск (дней в году)</t>
  </si>
  <si>
    <t>Праздничные дни в году</t>
  </si>
  <si>
    <t>Стоимость часа работы на клиента</t>
  </si>
  <si>
    <t>Стоимость 1 минуты работы на клиента</t>
  </si>
  <si>
    <t>Таргет</t>
  </si>
  <si>
    <t>Социальные взносы</t>
  </si>
  <si>
    <t>Индекс</t>
  </si>
  <si>
    <t>Период:</t>
  </si>
  <si>
    <t>Подготовил:</t>
  </si>
  <si>
    <t>Дата:</t>
  </si>
  <si>
    <t>Расчет себестоимости часа бухгалтера-фрилансера</t>
  </si>
  <si>
    <t>Каменева М.В.</t>
  </si>
  <si>
    <t>1.01</t>
  </si>
  <si>
    <t>2021 год</t>
  </si>
  <si>
    <t>Справочная система "Главбух"</t>
  </si>
  <si>
    <t>Рабочих дней в год по календарю, при N дней в неделю</t>
  </si>
  <si>
    <t>Затраты времени на изучение законодательства, прохождение курсов, участие в конференциях, min N часов в день</t>
  </si>
  <si>
    <t>Рабочих часов в год на работу с клиентом</t>
  </si>
  <si>
    <t>N</t>
  </si>
  <si>
    <t>Рабочих дней без отпуска и праздников</t>
  </si>
  <si>
    <t>Рабочих часов всего в год, из расчёт N часов в день</t>
  </si>
  <si>
    <t>Ваше имя</t>
  </si>
  <si>
    <t>Дата составления расчёта</t>
  </si>
  <si>
    <t>Проверьте статьи затрат, возможно у вас каких-то нет, а какие-то отсутствуют в данном расчёте.</t>
  </si>
  <si>
    <t>По статьям, которых у вас нет расходов - поставьте ноль.</t>
  </si>
  <si>
    <t xml:space="preserve">Если необходимо добавить какую-то статью, то вставьте строку между уже имеющимися </t>
  </si>
  <si>
    <t>и сумма по этой статье автоматически будет учитываться в расчёте.</t>
  </si>
  <si>
    <t>Обратите внимание на строку - желаемый личный расход. Она значительно влияет на</t>
  </si>
  <si>
    <t>цену одного часа. Здесь приходит понимание о потолке в доходах.</t>
  </si>
  <si>
    <t>Ячейки, помеченные таким цветом, содержат формулы - будьте с ними аккуратны.</t>
  </si>
  <si>
    <t>Рабочих дней в календаре - в расчете исходя из 5 дней в неделю, цифру 5 можно поменять</t>
  </si>
  <si>
    <t>Количество дней отпуска и праздничных можно поменять по вашему усмотрению</t>
  </si>
  <si>
    <t>Рабочие часы в год посчитаны исходя из 8 рабочих часов, поменяйте цифру 8, если нужно</t>
  </si>
  <si>
    <t>Затраты времени на поддержание прфессионального уровня - сейчас стоит 1 час в день</t>
  </si>
  <si>
    <t>Подставляйте свои данные - получайте стоимость своего часа.</t>
  </si>
  <si>
    <t>Затраты времени на бесплатные консультации и иные бесплатные услуги, часов в году</t>
  </si>
  <si>
    <t>Взнос в Торгово-промышленную палату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</si>
</sst>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₽&quot;"/>
    <numFmt numFmtId="165" formatCode="0;;;@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Times New Roman"/>
      <family val="1"/>
      <charset val="204"/>
    </font>
    <font>
      <u/>
      <sz val="14"/>
      <name val="Arial Cyr"/>
      <family val="2"/>
      <charset val="204"/>
    </font>
    <font>
      <i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4">
    <xf numFmtId="0" fontId="0" fillId="0" borderId="0" xfId="0"/>
    <xf numFmtId="0" fontId="1" fillId="0" borderId="0" xfId="0" applyFont="1"/>
    <xf numFmtId="0" fontId="6" fillId="0" borderId="0" xfId="0" applyFont="1"/>
    <xf numFmtId="0" fontId="10" fillId="0" borderId="19" xfId="0" applyFont="1" applyBorder="1" applyAlignment="1">
      <alignment horizontal="center"/>
    </xf>
    <xf numFmtId="0" fontId="8" fillId="0" borderId="19" xfId="0" applyFont="1" applyBorder="1" applyAlignment="1" applyProtection="1">
      <alignment horizontal="center"/>
      <protection hidden="1"/>
    </xf>
    <xf numFmtId="0" fontId="13" fillId="0" borderId="17" xfId="0" applyFont="1" applyBorder="1" applyAlignment="1" applyProtection="1">
      <alignment vertical="center" wrapText="1"/>
      <protection hidden="1"/>
    </xf>
    <xf numFmtId="0" fontId="12" fillId="0" borderId="15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0" fillId="0" borderId="0" xfId="0" applyBorder="1"/>
    <xf numFmtId="0" fontId="5" fillId="0" borderId="0" xfId="0" applyFont="1" applyBorder="1" applyAlignment="1"/>
    <xf numFmtId="0" fontId="1" fillId="0" borderId="19" xfId="0" applyFont="1" applyBorder="1"/>
    <xf numFmtId="0" fontId="4" fillId="2" borderId="30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4" xfId="0" applyFont="1" applyBorder="1"/>
    <xf numFmtId="0" fontId="7" fillId="0" borderId="4" xfId="0" applyFont="1" applyBorder="1"/>
    <xf numFmtId="0" fontId="7" fillId="0" borderId="2" xfId="0" applyFont="1" applyBorder="1"/>
    <xf numFmtId="0" fontId="6" fillId="0" borderId="4" xfId="0" applyFont="1" applyBorder="1"/>
    <xf numFmtId="14" fontId="0" fillId="0" borderId="0" xfId="0" applyNumberFormat="1"/>
    <xf numFmtId="0" fontId="7" fillId="4" borderId="26" xfId="0" applyFont="1" applyFill="1" applyBorder="1"/>
    <xf numFmtId="0" fontId="0" fillId="3" borderId="0" xfId="0" applyFill="1"/>
    <xf numFmtId="0" fontId="18" fillId="0" borderId="14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0" fillId="5" borderId="16" xfId="0" applyFill="1" applyBorder="1" applyAlignment="1">
      <alignment horizontal="center" wrapText="1"/>
    </xf>
    <xf numFmtId="0" fontId="0" fillId="5" borderId="36" xfId="0" applyFill="1" applyBorder="1" applyAlignment="1">
      <alignment horizontal="center" wrapText="1"/>
    </xf>
    <xf numFmtId="0" fontId="15" fillId="0" borderId="2" xfId="1" applyFont="1" applyFill="1" applyBorder="1" applyAlignment="1">
      <alignment horizontal="center"/>
    </xf>
    <xf numFmtId="0" fontId="15" fillId="0" borderId="17" xfId="1" applyFont="1" applyFill="1" applyBorder="1" applyAlignment="1">
      <alignment horizontal="center"/>
    </xf>
    <xf numFmtId="164" fontId="15" fillId="0" borderId="2" xfId="1" applyNumberFormat="1" applyFont="1" applyFill="1" applyBorder="1" applyAlignment="1">
      <alignment horizontal="center"/>
    </xf>
    <xf numFmtId="164" fontId="15" fillId="0" borderId="17" xfId="1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 applyProtection="1">
      <alignment horizontal="center"/>
      <protection hidden="1"/>
    </xf>
    <xf numFmtId="165" fontId="14" fillId="0" borderId="19" xfId="0" applyNumberFormat="1" applyFont="1" applyBorder="1" applyAlignment="1">
      <alignment horizontal="center"/>
    </xf>
    <xf numFmtId="14" fontId="14" fillId="0" borderId="19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165" fontId="14" fillId="0" borderId="19" xfId="0" applyNumberFormat="1" applyFont="1" applyBorder="1" applyAlignment="1" applyProtection="1">
      <alignment horizontal="center"/>
      <protection hidden="1"/>
    </xf>
    <xf numFmtId="165" fontId="14" fillId="0" borderId="20" xfId="0" applyNumberFormat="1" applyFont="1" applyBorder="1" applyAlignment="1" applyProtection="1">
      <alignment horizontal="center"/>
      <protection hidden="1"/>
    </xf>
    <xf numFmtId="0" fontId="15" fillId="0" borderId="9" xfId="1" applyFont="1" applyFill="1" applyBorder="1" applyAlignment="1">
      <alignment horizontal="left"/>
    </xf>
    <xf numFmtId="0" fontId="15" fillId="0" borderId="2" xfId="1" applyFont="1" applyFill="1" applyBorder="1" applyAlignment="1">
      <alignment horizontal="left"/>
    </xf>
    <xf numFmtId="0" fontId="12" fillId="0" borderId="16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0" fillId="0" borderId="5" xfId="0" applyFont="1" applyBorder="1" applyAlignment="1" applyProtection="1">
      <alignment horizontal="center"/>
      <protection hidden="1"/>
    </xf>
    <xf numFmtId="0" fontId="10" fillId="0" borderId="6" xfId="0" applyFont="1" applyBorder="1" applyAlignment="1" applyProtection="1">
      <alignment horizontal="center"/>
      <protection hidden="1"/>
    </xf>
    <xf numFmtId="0" fontId="10" fillId="0" borderId="8" xfId="0" applyFont="1" applyBorder="1" applyAlignment="1" applyProtection="1">
      <alignment horizontal="center"/>
      <protection hidden="1"/>
    </xf>
    <xf numFmtId="49" fontId="11" fillId="0" borderId="10" xfId="0" applyNumberFormat="1" applyFont="1" applyBorder="1" applyAlignment="1" applyProtection="1">
      <alignment horizontal="center"/>
      <protection hidden="1"/>
    </xf>
    <xf numFmtId="49" fontId="11" fillId="0" borderId="11" xfId="0" applyNumberFormat="1" applyFont="1" applyBorder="1" applyAlignment="1" applyProtection="1">
      <alignment horizontal="center"/>
      <protection hidden="1"/>
    </xf>
    <xf numFmtId="49" fontId="11" fillId="0" borderId="13" xfId="0" applyNumberFormat="1" applyFont="1" applyBorder="1" applyAlignment="1" applyProtection="1">
      <alignment horizontal="center"/>
      <protection hidden="1"/>
    </xf>
    <xf numFmtId="164" fontId="15" fillId="0" borderId="4" xfId="1" applyNumberFormat="1" applyFont="1" applyFill="1" applyBorder="1" applyAlignment="1">
      <alignment horizontal="center"/>
    </xf>
    <xf numFmtId="164" fontId="15" fillId="0" borderId="27" xfId="1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2" borderId="24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wrapText="1"/>
    </xf>
    <xf numFmtId="0" fontId="3" fillId="2" borderId="32" xfId="1" applyFont="1" applyFill="1" applyBorder="1" applyAlignment="1">
      <alignment horizontal="center" wrapText="1"/>
    </xf>
    <xf numFmtId="0" fontId="15" fillId="0" borderId="3" xfId="1" applyFont="1" applyFill="1" applyBorder="1" applyAlignment="1">
      <alignment horizontal="left"/>
    </xf>
    <xf numFmtId="0" fontId="15" fillId="0" borderId="4" xfId="1" applyFont="1" applyFill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14" fontId="13" fillId="0" borderId="19" xfId="0" applyNumberFormat="1" applyFont="1" applyBorder="1" applyAlignment="1" applyProtection="1">
      <alignment horizontal="center"/>
      <protection hidden="1"/>
    </xf>
    <xf numFmtId="14" fontId="13" fillId="0" borderId="20" xfId="0" applyNumberFormat="1" applyFont="1" applyBorder="1" applyAlignment="1" applyProtection="1">
      <alignment horizontal="center"/>
      <protection hidden="1"/>
    </xf>
    <xf numFmtId="164" fontId="15" fillId="4" borderId="26" xfId="1" applyNumberFormat="1" applyFont="1" applyFill="1" applyBorder="1" applyAlignment="1">
      <alignment horizontal="center"/>
    </xf>
    <xf numFmtId="164" fontId="15" fillId="4" borderId="35" xfId="1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3" borderId="27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7" fillId="3" borderId="17" xfId="0" applyNumberFormat="1" applyFont="1" applyFill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0" fontId="15" fillId="4" borderId="33" xfId="1" applyFont="1" applyFill="1" applyBorder="1" applyAlignment="1">
      <alignment horizontal="left"/>
    </xf>
    <xf numFmtId="0" fontId="15" fillId="4" borderId="26" xfId="1" applyFont="1" applyFill="1" applyBorder="1" applyAlignment="1">
      <alignment horizontal="left"/>
    </xf>
    <xf numFmtId="0" fontId="20" fillId="0" borderId="3" xfId="1" applyFont="1" applyFill="1" applyBorder="1" applyAlignment="1">
      <alignment horizontal="left"/>
    </xf>
    <xf numFmtId="0" fontId="20" fillId="0" borderId="4" xfId="1" applyFont="1" applyFill="1" applyBorder="1" applyAlignment="1">
      <alignment horizontal="left"/>
    </xf>
    <xf numFmtId="0" fontId="16" fillId="0" borderId="18" xfId="1" applyFont="1" applyFill="1" applyBorder="1" applyAlignment="1">
      <alignment horizontal="left"/>
    </xf>
    <xf numFmtId="0" fontId="16" fillId="0" borderId="19" xfId="1" applyFont="1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17" fillId="0" borderId="3" xfId="1" applyFont="1" applyFill="1" applyBorder="1" applyAlignment="1">
      <alignment horizontal="left" wrapText="1"/>
    </xf>
    <xf numFmtId="0" fontId="17" fillId="0" borderId="4" xfId="1" applyFont="1" applyFill="1" applyBorder="1" applyAlignment="1">
      <alignment horizontal="left" wrapText="1"/>
    </xf>
    <xf numFmtId="0" fontId="17" fillId="0" borderId="9" xfId="1" applyFont="1" applyFill="1" applyBorder="1" applyAlignment="1">
      <alignment horizontal="left"/>
    </xf>
    <xf numFmtId="0" fontId="17" fillId="0" borderId="2" xfId="1" applyFont="1" applyFill="1" applyBorder="1" applyAlignment="1">
      <alignment horizontal="left"/>
    </xf>
    <xf numFmtId="0" fontId="15" fillId="0" borderId="14" xfId="1" applyFont="1" applyFill="1" applyBorder="1" applyAlignment="1">
      <alignment horizontal="left"/>
    </xf>
    <xf numFmtId="0" fontId="15" fillId="0" borderId="15" xfId="1" applyFont="1" applyFill="1" applyBorder="1" applyAlignment="1">
      <alignment horizontal="left"/>
    </xf>
    <xf numFmtId="0" fontId="15" fillId="0" borderId="1" xfId="1" applyFont="1" applyFill="1" applyBorder="1" applyAlignment="1">
      <alignment horizontal="left"/>
    </xf>
    <xf numFmtId="164" fontId="15" fillId="0" borderId="16" xfId="1" applyNumberFormat="1" applyFont="1" applyFill="1" applyBorder="1" applyAlignment="1">
      <alignment horizontal="center"/>
    </xf>
    <xf numFmtId="164" fontId="15" fillId="0" borderId="36" xfId="1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3" borderId="27" xfId="0" applyNumberFormat="1" applyFon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164" fontId="0" fillId="3" borderId="20" xfId="0" applyNumberFormat="1" applyFill="1" applyBorder="1" applyAlignment="1">
      <alignment horizontal="center"/>
    </xf>
    <xf numFmtId="0" fontId="17" fillId="0" borderId="9" xfId="1" applyFont="1" applyFill="1" applyBorder="1" applyAlignment="1">
      <alignment horizontal="left" wrapText="1"/>
    </xf>
    <xf numFmtId="0" fontId="17" fillId="0" borderId="2" xfId="1" applyFont="1" applyFill="1" applyBorder="1" applyAlignment="1">
      <alignment horizontal="left" wrapText="1"/>
    </xf>
    <xf numFmtId="0" fontId="19" fillId="0" borderId="3" xfId="1" applyFont="1" applyFill="1" applyBorder="1" applyAlignment="1">
      <alignment horizontal="left" wrapText="1"/>
    </xf>
    <xf numFmtId="0" fontId="19" fillId="0" borderId="4" xfId="1" applyFont="1" applyFill="1" applyBorder="1" applyAlignment="1">
      <alignment horizontal="left" wrapText="1"/>
    </xf>
    <xf numFmtId="0" fontId="18" fillId="0" borderId="33" xfId="0" applyFont="1" applyBorder="1" applyAlignment="1">
      <alignment horizontal="left"/>
    </xf>
    <xf numFmtId="0" fontId="18" fillId="0" borderId="26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34" xfId="0" applyBorder="1" applyAlignment="1">
      <alignment horizontal="center"/>
    </xf>
    <xf numFmtId="0" fontId="15" fillId="3" borderId="2" xfId="1" applyFont="1" applyFill="1" applyBorder="1" applyAlignment="1">
      <alignment horizontal="center"/>
    </xf>
    <xf numFmtId="0" fontId="15" fillId="3" borderId="17" xfId="1" applyFont="1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18" fillId="0" borderId="9" xfId="0" applyFont="1" applyBorder="1" applyAlignment="1">
      <alignment horizontal="left" wrapText="1"/>
    </xf>
    <xf numFmtId="0" fontId="18" fillId="0" borderId="2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38100</xdr:rowOff>
    </xdr:from>
    <xdr:to>
      <xdr:col>2</xdr:col>
      <xdr:colOff>180975</xdr:colOff>
      <xdr:row>1</xdr:row>
      <xdr:rowOff>240258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8100"/>
          <a:ext cx="676275" cy="47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"/>
  <sheetViews>
    <sheetView workbookViewId="0">
      <selection activeCell="H7" sqref="H7"/>
    </sheetView>
  </sheetViews>
  <sheetFormatPr defaultRowHeight="15" x14ac:dyDescent="0.25"/>
  <cols>
    <col min="1" max="1" width="31.28515625" bestFit="1" customWidth="1"/>
    <col min="2" max="2" width="14.5703125" bestFit="1" customWidth="1"/>
  </cols>
  <sheetData>
    <row r="2" spans="1:2" x14ac:dyDescent="0.25">
      <c r="A2" t="s">
        <v>38</v>
      </c>
      <c r="B2" t="s">
        <v>28</v>
      </c>
    </row>
    <row r="3" spans="1:2" x14ac:dyDescent="0.25">
      <c r="A3" t="s">
        <v>39</v>
      </c>
      <c r="B3" s="20">
        <v>44440</v>
      </c>
    </row>
    <row r="5" spans="1:2" x14ac:dyDescent="0.25">
      <c r="A5" t="s">
        <v>40</v>
      </c>
    </row>
    <row r="6" spans="1:2" x14ac:dyDescent="0.25">
      <c r="A6" t="s">
        <v>41</v>
      </c>
    </row>
    <row r="7" spans="1:2" x14ac:dyDescent="0.25">
      <c r="A7" t="s">
        <v>42</v>
      </c>
    </row>
    <row r="8" spans="1:2" x14ac:dyDescent="0.25">
      <c r="A8" t="s">
        <v>43</v>
      </c>
    </row>
    <row r="10" spans="1:2" x14ac:dyDescent="0.25">
      <c r="A10" t="s">
        <v>44</v>
      </c>
    </row>
    <row r="11" spans="1:2" x14ac:dyDescent="0.25">
      <c r="A11" t="s">
        <v>45</v>
      </c>
    </row>
    <row r="13" spans="1:2" x14ac:dyDescent="0.25">
      <c r="A13" s="22" t="s">
        <v>46</v>
      </c>
    </row>
    <row r="15" spans="1:2" x14ac:dyDescent="0.25">
      <c r="A15" t="s">
        <v>47</v>
      </c>
    </row>
    <row r="16" spans="1:2" x14ac:dyDescent="0.25">
      <c r="A16" t="s">
        <v>48</v>
      </c>
    </row>
    <row r="18" spans="1:1" x14ac:dyDescent="0.25">
      <c r="A18" t="s">
        <v>49</v>
      </c>
    </row>
    <row r="19" spans="1:1" x14ac:dyDescent="0.25">
      <c r="A19" t="s">
        <v>50</v>
      </c>
    </row>
    <row r="21" spans="1:1" x14ac:dyDescent="0.25">
      <c r="A21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topLeftCell="A4" workbookViewId="0">
      <selection activeCell="P4" sqref="P4"/>
    </sheetView>
  </sheetViews>
  <sheetFormatPr defaultRowHeight="15" x14ac:dyDescent="0.25"/>
  <cols>
    <col min="1" max="1" width="5.28515625" customWidth="1"/>
    <col min="2" max="2" width="5.42578125" customWidth="1"/>
    <col min="3" max="3" width="4.7109375" customWidth="1"/>
    <col min="7" max="7" width="5.7109375" customWidth="1"/>
    <col min="8" max="8" width="6.28515625" customWidth="1"/>
    <col min="9" max="9" width="4.42578125" customWidth="1"/>
    <col min="10" max="10" width="4.28515625" customWidth="1"/>
    <col min="11" max="11" width="5.140625" customWidth="1"/>
    <col min="12" max="13" width="4.5703125" customWidth="1"/>
    <col min="14" max="14" width="5.7109375" customWidth="1"/>
  </cols>
  <sheetData>
    <row r="1" spans="1:18" ht="21.75" customHeight="1" thickTop="1" x14ac:dyDescent="0.25">
      <c r="A1" s="32"/>
      <c r="B1" s="33"/>
      <c r="C1" s="36" t="s">
        <v>27</v>
      </c>
      <c r="D1" s="37"/>
      <c r="E1" s="37"/>
      <c r="F1" s="37"/>
      <c r="G1" s="37"/>
      <c r="H1" s="37"/>
      <c r="I1" s="37"/>
      <c r="J1" s="37"/>
      <c r="K1" s="37"/>
      <c r="L1" s="38"/>
      <c r="M1" s="54" t="s">
        <v>23</v>
      </c>
      <c r="N1" s="55"/>
      <c r="O1" s="56"/>
    </row>
    <row r="2" spans="1:18" ht="19.5" customHeight="1" x14ac:dyDescent="0.25">
      <c r="A2" s="34"/>
      <c r="B2" s="35"/>
      <c r="C2" s="39"/>
      <c r="D2" s="40"/>
      <c r="E2" s="40"/>
      <c r="F2" s="40"/>
      <c r="G2" s="40"/>
      <c r="H2" s="40"/>
      <c r="I2" s="40"/>
      <c r="J2" s="40"/>
      <c r="K2" s="40"/>
      <c r="L2" s="41"/>
      <c r="M2" s="57" t="s">
        <v>29</v>
      </c>
      <c r="N2" s="58"/>
      <c r="O2" s="59"/>
    </row>
    <row r="3" spans="1:18" ht="18" customHeight="1" x14ac:dyDescent="0.25">
      <c r="A3" s="42" t="s">
        <v>10</v>
      </c>
      <c r="B3" s="43"/>
      <c r="C3" s="52" t="s">
        <v>24</v>
      </c>
      <c r="D3" s="53"/>
      <c r="E3" s="53"/>
      <c r="F3" s="53" t="s">
        <v>30</v>
      </c>
      <c r="G3" s="53"/>
      <c r="H3" s="53"/>
      <c r="I3" s="6"/>
      <c r="J3" s="6"/>
      <c r="K3" s="6"/>
      <c r="L3" s="7"/>
      <c r="M3" s="44"/>
      <c r="N3" s="44"/>
      <c r="O3" s="5"/>
    </row>
    <row r="4" spans="1:18" ht="16.5" thickBot="1" x14ac:dyDescent="0.3">
      <c r="A4" s="70" t="s">
        <v>25</v>
      </c>
      <c r="B4" s="71"/>
      <c r="C4" s="72"/>
      <c r="D4" s="45" t="str">
        <f>Инструкция!B2</f>
        <v>Каменева М.В.</v>
      </c>
      <c r="E4" s="45"/>
      <c r="F4" s="3" t="s">
        <v>26</v>
      </c>
      <c r="G4" s="46">
        <f>Инструкция!B3</f>
        <v>44440</v>
      </c>
      <c r="H4" s="46"/>
      <c r="I4" s="47"/>
      <c r="J4" s="47"/>
      <c r="K4" s="4"/>
      <c r="L4" s="73"/>
      <c r="M4" s="74"/>
      <c r="N4" s="48"/>
      <c r="O4" s="49"/>
      <c r="P4" s="8"/>
      <c r="Q4" s="8"/>
      <c r="R4" s="8"/>
    </row>
    <row r="5" spans="1:18" ht="21.75" thickTop="1" x14ac:dyDescent="0.35">
      <c r="A5" s="62" t="s">
        <v>27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9"/>
      <c r="Q5" s="9"/>
      <c r="R5" s="9"/>
    </row>
    <row r="6" spans="1:18" ht="15.75" thickBot="1" x14ac:dyDescent="0.3"/>
    <row r="7" spans="1:18" ht="36" customHeight="1" thickTop="1" thickBot="1" x14ac:dyDescent="0.35">
      <c r="A7" s="63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5"/>
      <c r="M7" s="11" t="s">
        <v>35</v>
      </c>
      <c r="N7" s="66" t="s">
        <v>1</v>
      </c>
      <c r="O7" s="67"/>
    </row>
    <row r="8" spans="1:18" ht="15.75" thickTop="1" x14ac:dyDescent="0.25">
      <c r="A8" s="68" t="s">
        <v>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17"/>
      <c r="N8" s="60">
        <v>20000</v>
      </c>
      <c r="O8" s="61"/>
    </row>
    <row r="9" spans="1:18" x14ac:dyDescent="0.25">
      <c r="A9" s="50" t="s">
        <v>3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18"/>
      <c r="N9" s="28"/>
      <c r="O9" s="29"/>
    </row>
    <row r="10" spans="1:18" x14ac:dyDescent="0.25">
      <c r="A10" s="50" t="s">
        <v>4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18"/>
      <c r="N10" s="30">
        <v>5000</v>
      </c>
      <c r="O10" s="31"/>
    </row>
    <row r="11" spans="1:18" x14ac:dyDescent="0.25">
      <c r="A11" s="50" t="s">
        <v>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18"/>
      <c r="N11" s="30">
        <v>1000</v>
      </c>
      <c r="O11" s="31"/>
    </row>
    <row r="12" spans="1:18" x14ac:dyDescent="0.25">
      <c r="A12" s="50" t="s">
        <v>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18"/>
      <c r="N12" s="30">
        <v>2000</v>
      </c>
      <c r="O12" s="31"/>
    </row>
    <row r="13" spans="1:18" x14ac:dyDescent="0.25">
      <c r="A13" s="50" t="s">
        <v>7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18"/>
      <c r="N13" s="30">
        <v>7000</v>
      </c>
      <c r="O13" s="31"/>
    </row>
    <row r="14" spans="1:18" x14ac:dyDescent="0.25">
      <c r="A14" s="50" t="s">
        <v>22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18"/>
      <c r="N14" s="30">
        <f>42000/12</f>
        <v>3500</v>
      </c>
      <c r="O14" s="31"/>
    </row>
    <row r="15" spans="1:18" x14ac:dyDescent="0.25">
      <c r="A15" s="50" t="s">
        <v>8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18"/>
      <c r="N15" s="30">
        <v>1500</v>
      </c>
      <c r="O15" s="31"/>
    </row>
    <row r="16" spans="1:18" x14ac:dyDescent="0.25">
      <c r="A16" s="50" t="s">
        <v>9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18"/>
      <c r="N16" s="30">
        <v>500</v>
      </c>
      <c r="O16" s="31"/>
    </row>
    <row r="17" spans="1:15" x14ac:dyDescent="0.25">
      <c r="A17" s="50" t="s">
        <v>21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18"/>
      <c r="N17" s="30">
        <v>2500</v>
      </c>
      <c r="O17" s="31"/>
    </row>
    <row r="18" spans="1:15" x14ac:dyDescent="0.25">
      <c r="A18" s="50" t="s">
        <v>11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18"/>
      <c r="N18" s="30">
        <v>2000</v>
      </c>
      <c r="O18" s="31"/>
    </row>
    <row r="19" spans="1:15" x14ac:dyDescent="0.25">
      <c r="A19" s="97" t="s">
        <v>53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9"/>
      <c r="M19" s="18"/>
      <c r="N19" s="100">
        <v>2000</v>
      </c>
      <c r="O19" s="101"/>
    </row>
    <row r="20" spans="1:15" x14ac:dyDescent="0.25">
      <c r="A20" s="50" t="s">
        <v>31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18"/>
      <c r="N20" s="30">
        <f>42000/12</f>
        <v>3500</v>
      </c>
      <c r="O20" s="31"/>
    </row>
    <row r="21" spans="1:15" x14ac:dyDescent="0.25">
      <c r="A21" s="50" t="s">
        <v>12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18"/>
      <c r="N21" s="30">
        <v>2000</v>
      </c>
      <c r="O21" s="31"/>
    </row>
    <row r="22" spans="1:15" ht="15.75" thickBot="1" x14ac:dyDescent="0.3">
      <c r="A22" s="83" t="s">
        <v>13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21"/>
      <c r="N22" s="75">
        <v>300000</v>
      </c>
      <c r="O22" s="76"/>
    </row>
    <row r="23" spans="1:15" s="2" customFormat="1" ht="15.75" thickTop="1" x14ac:dyDescent="0.25">
      <c r="A23" s="85" t="s">
        <v>14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19"/>
      <c r="N23" s="77">
        <f>SUM(N8:O22)</f>
        <v>352500</v>
      </c>
      <c r="O23" s="78"/>
    </row>
    <row r="24" spans="1:15" x14ac:dyDescent="0.25">
      <c r="A24" s="50" t="s">
        <v>15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18"/>
      <c r="N24" s="79">
        <f>N23/0.94*0.06</f>
        <v>22500</v>
      </c>
      <c r="O24" s="80"/>
    </row>
    <row r="25" spans="1:15" s="1" customFormat="1" ht="15.75" thickBot="1" x14ac:dyDescent="0.3">
      <c r="A25" s="87" t="s">
        <v>16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10"/>
      <c r="N25" s="81">
        <f>N23+N24</f>
        <v>375000</v>
      </c>
      <c r="O25" s="82"/>
    </row>
    <row r="26" spans="1:15" ht="16.5" thickTop="1" thickBot="1" x14ac:dyDescent="0.3"/>
    <row r="27" spans="1:15" ht="18" customHeight="1" thickTop="1" x14ac:dyDescent="0.25">
      <c r="A27" s="93" t="s">
        <v>32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14">
        <v>5</v>
      </c>
      <c r="N27" s="89">
        <f>52*M27</f>
        <v>260</v>
      </c>
      <c r="O27" s="90"/>
    </row>
    <row r="28" spans="1:15" ht="15.75" x14ac:dyDescent="0.25">
      <c r="A28" s="95" t="s">
        <v>17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13"/>
      <c r="N28" s="91">
        <v>30</v>
      </c>
      <c r="O28" s="92"/>
    </row>
    <row r="29" spans="1:15" ht="15.75" x14ac:dyDescent="0.25">
      <c r="A29" s="95" t="s">
        <v>18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13"/>
      <c r="N29" s="91">
        <v>15</v>
      </c>
      <c r="O29" s="92"/>
    </row>
    <row r="30" spans="1:15" ht="21.75" customHeight="1" x14ac:dyDescent="0.25">
      <c r="A30" s="108" t="s">
        <v>36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3"/>
      <c r="N30" s="102">
        <f>N27-N28-N29</f>
        <v>215</v>
      </c>
      <c r="O30" s="103"/>
    </row>
    <row r="31" spans="1:15" ht="20.25" customHeight="1" x14ac:dyDescent="0.25">
      <c r="A31" s="108" t="s">
        <v>37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3">
        <v>8</v>
      </c>
      <c r="N31" s="118">
        <f>N30*M31</f>
        <v>1720</v>
      </c>
      <c r="O31" s="119"/>
    </row>
    <row r="32" spans="1:15" ht="28.5" customHeight="1" x14ac:dyDescent="0.25">
      <c r="A32" s="122" t="s">
        <v>33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3">
        <v>1</v>
      </c>
      <c r="N32" s="120">
        <f>N30*M32</f>
        <v>215</v>
      </c>
      <c r="O32" s="121"/>
    </row>
    <row r="33" spans="1:15" ht="28.5" customHeight="1" x14ac:dyDescent="0.25">
      <c r="A33" s="23" t="s">
        <v>52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5"/>
      <c r="M33" s="13"/>
      <c r="N33" s="26">
        <v>100</v>
      </c>
      <c r="O33" s="27"/>
    </row>
    <row r="34" spans="1:15" ht="19.5" customHeight="1" x14ac:dyDescent="0.25">
      <c r="A34" s="108" t="s">
        <v>34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3"/>
      <c r="N34" s="102">
        <f>N31-N32-N33</f>
        <v>1405</v>
      </c>
      <c r="O34" s="103"/>
    </row>
    <row r="35" spans="1:15" ht="16.5" thickBot="1" x14ac:dyDescent="0.3">
      <c r="A35" s="112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5"/>
      <c r="N35" s="116"/>
      <c r="O35" s="117"/>
    </row>
    <row r="36" spans="1:15" s="1" customFormat="1" ht="17.25" customHeight="1" thickTop="1" x14ac:dyDescent="0.25">
      <c r="A36" s="110" t="s">
        <v>19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6"/>
      <c r="N36" s="104">
        <f>N25*12/N34</f>
        <v>3202.8469750889681</v>
      </c>
      <c r="O36" s="105"/>
    </row>
    <row r="37" spans="1:15" ht="16.5" thickBot="1" x14ac:dyDescent="0.3">
      <c r="A37" s="114" t="s">
        <v>20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2"/>
      <c r="N37" s="106">
        <f>N36/60</f>
        <v>53.380782918149471</v>
      </c>
      <c r="O37" s="107"/>
    </row>
    <row r="38" spans="1:15" ht="15.75" thickTop="1" x14ac:dyDescent="0.25"/>
  </sheetData>
  <mergeCells count="75">
    <mergeCell ref="A19:L19"/>
    <mergeCell ref="N19:O19"/>
    <mergeCell ref="N34:O34"/>
    <mergeCell ref="N36:O36"/>
    <mergeCell ref="N37:O37"/>
    <mergeCell ref="A34:L34"/>
    <mergeCell ref="A36:L36"/>
    <mergeCell ref="A35:L35"/>
    <mergeCell ref="A37:L37"/>
    <mergeCell ref="N35:O35"/>
    <mergeCell ref="N30:O30"/>
    <mergeCell ref="N31:O31"/>
    <mergeCell ref="N32:O32"/>
    <mergeCell ref="A30:L30"/>
    <mergeCell ref="A31:L31"/>
    <mergeCell ref="A32:L32"/>
    <mergeCell ref="N27:O27"/>
    <mergeCell ref="N28:O28"/>
    <mergeCell ref="N29:O29"/>
    <mergeCell ref="A27:L27"/>
    <mergeCell ref="A28:L28"/>
    <mergeCell ref="A29:L29"/>
    <mergeCell ref="N23:O23"/>
    <mergeCell ref="N24:O24"/>
    <mergeCell ref="N25:O25"/>
    <mergeCell ref="N20:O20"/>
    <mergeCell ref="A20:L20"/>
    <mergeCell ref="A21:L21"/>
    <mergeCell ref="A22:L22"/>
    <mergeCell ref="A23:L23"/>
    <mergeCell ref="A24:L24"/>
    <mergeCell ref="A25:L25"/>
    <mergeCell ref="N16:O16"/>
    <mergeCell ref="N17:O17"/>
    <mergeCell ref="N18:O18"/>
    <mergeCell ref="N21:O21"/>
    <mergeCell ref="N22:O22"/>
    <mergeCell ref="N11:O11"/>
    <mergeCell ref="N12:O12"/>
    <mergeCell ref="N13:O13"/>
    <mergeCell ref="N14:O14"/>
    <mergeCell ref="N15:O15"/>
    <mergeCell ref="C3:E3"/>
    <mergeCell ref="F3:H3"/>
    <mergeCell ref="M1:O1"/>
    <mergeCell ref="M2:O2"/>
    <mergeCell ref="N8:O8"/>
    <mergeCell ref="A5:O5"/>
    <mergeCell ref="A7:L7"/>
    <mergeCell ref="N7:O7"/>
    <mergeCell ref="A8:L8"/>
    <mergeCell ref="A4:C4"/>
    <mergeCell ref="L4:M4"/>
    <mergeCell ref="A18:L18"/>
    <mergeCell ref="A9:L9"/>
    <mergeCell ref="A10:L10"/>
    <mergeCell ref="A11:L11"/>
    <mergeCell ref="A12:L12"/>
    <mergeCell ref="A13:L13"/>
    <mergeCell ref="A33:L33"/>
    <mergeCell ref="N33:O33"/>
    <mergeCell ref="N9:O9"/>
    <mergeCell ref="N10:O10"/>
    <mergeCell ref="A1:B2"/>
    <mergeCell ref="C1:L2"/>
    <mergeCell ref="A3:B3"/>
    <mergeCell ref="M3:N3"/>
    <mergeCell ref="D4:E4"/>
    <mergeCell ref="G4:H4"/>
    <mergeCell ref="I4:J4"/>
    <mergeCell ref="N4:O4"/>
    <mergeCell ref="A14:L14"/>
    <mergeCell ref="A15:L15"/>
    <mergeCell ref="A16:L16"/>
    <mergeCell ref="A17:L17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Инструкция</vt:lpstr>
      <vt:lpstr>Расчёт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2021-09-05T05:04:01Z</dcterms:created>
  <dcterms:modified xsi:type="dcterms:W3CDTF">2023-03-17T12:47:07Z</dcterms:modified>
</cp:coreProperties>
</file>